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zg-intra1.int.plinacro.hr\plinacro\Služba prodaje transportnih kapaciteta\Tarife\TAR NC - objave na Plinacrovom webu\Objava 1.6.2024\"/>
    </mc:Choice>
  </mc:AlternateContent>
  <xr:revisionPtr revIDLastSave="0" documentId="13_ncr:1_{DA6826FD-D22E-4846-9EA0-40FDEBF0FAAC}" xr6:coauthVersionLast="47" xr6:coauthVersionMax="47" xr10:uidLastSave="{00000000-0000-0000-0000-000000000000}"/>
  <bookViews>
    <workbookView xWindow="28680" yWindow="360" windowWidth="25440" windowHeight="15270" activeTab="1" xr2:uid="{B05AA047-9140-47FE-8E36-952CE994383A}"/>
  </bookViews>
  <sheets>
    <sheet name="2022" sheetId="5" r:id="rId1"/>
    <sheet name="2023" sheetId="2" r:id="rId2"/>
    <sheet name="2024" sheetId="3" r:id="rId3"/>
    <sheet name="2025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" l="1"/>
  <c r="A9" i="2"/>
  <c r="A10" i="5"/>
  <c r="B10" i="5"/>
  <c r="B40" i="5"/>
  <c r="B41" i="5" s="1"/>
  <c r="B34" i="5"/>
  <c r="B36" i="5" l="1"/>
  <c r="B37" i="5"/>
  <c r="B35" i="5"/>
  <c r="B10" i="4" l="1"/>
  <c r="B40" i="4" s="1"/>
  <c r="B41" i="4" s="1"/>
  <c r="A10" i="4"/>
  <c r="B34" i="4" s="1"/>
  <c r="B10" i="3"/>
  <c r="B40" i="3" s="1"/>
  <c r="B41" i="3" s="1"/>
  <c r="A10" i="3"/>
  <c r="B34" i="3" s="1"/>
  <c r="B33" i="2"/>
  <c r="B39" i="2"/>
  <c r="B40" i="2" s="1"/>
  <c r="B37" i="4" l="1"/>
  <c r="B36" i="4"/>
  <c r="B35" i="4"/>
  <c r="B37" i="3"/>
  <c r="B35" i="3"/>
  <c r="B36" i="3"/>
  <c r="B35" i="2"/>
  <c r="B36" i="2"/>
  <c r="B34" i="2"/>
</calcChain>
</file>

<file path=xl/sharedStrings.xml><?xml version="1.0" encoding="utf-8"?>
<sst xmlns="http://schemas.openxmlformats.org/spreadsheetml/2006/main" count="112" uniqueCount="18">
  <si>
    <t>Capacity revenue allocation</t>
  </si>
  <si>
    <t xml:space="preserve">entry points </t>
  </si>
  <si>
    <t>exit points</t>
  </si>
  <si>
    <t>factor of impact of the revenue from firm yearly capacity products bookings on the total planned revenue from the capacity in the regulatory year</t>
  </si>
  <si>
    <t>kpg</t>
  </si>
  <si>
    <t>safety factors</t>
  </si>
  <si>
    <t>entry IP</t>
  </si>
  <si>
    <t>entry storage</t>
  </si>
  <si>
    <t>entry LNG</t>
  </si>
  <si>
    <t>exit IP</t>
  </si>
  <si>
    <t>Planned capacity bookings of yearly capacity products (kWh/d)</t>
  </si>
  <si>
    <t>production</t>
  </si>
  <si>
    <t>exit in Croatia</t>
  </si>
  <si>
    <t>entry points tariffs (kWh/d)</t>
  </si>
  <si>
    <t>exit points tariffs (kWh/d)</t>
  </si>
  <si>
    <t>Allowed revenue (EUR)</t>
  </si>
  <si>
    <t>Allowed revenue collected on entry points (EUR)</t>
  </si>
  <si>
    <t>Allowed revenue collected on exit points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</si>
</sst>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1" xfId="0" applyNumberFormat="1" applyBorder="1"/>
    <xf numFmtId="3" fontId="0" fillId="2" borderId="1" xfId="0" applyNumberFormat="1" applyFill="1" applyBorder="1" applyAlignment="1">
      <alignment horizontal="center"/>
    </xf>
    <xf numFmtId="3" fontId="0" fillId="0" borderId="0" xfId="0" applyNumberFormat="1"/>
    <xf numFmtId="0" fontId="0" fillId="3" borderId="1" xfId="0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3" fontId="0" fillId="2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73A70-1039-4D8A-9358-053AD05FD4BD}">
  <dimension ref="A2:B41"/>
  <sheetViews>
    <sheetView topLeftCell="A12" workbookViewId="0">
      <selection activeCell="B25" sqref="B25"/>
    </sheetView>
  </sheetViews>
  <sheetFormatPr defaultRowHeight="15" x14ac:dyDescent="0.25"/>
  <cols>
    <col min="1" max="1" width="25.85546875" bestFit="1" customWidth="1"/>
    <col min="2" max="2" width="29" customWidth="1"/>
    <col min="3" max="3" width="12" bestFit="1" customWidth="1"/>
  </cols>
  <sheetData>
    <row r="2" spans="1:2" x14ac:dyDescent="0.25">
      <c r="A2" s="1" t="s">
        <v>15</v>
      </c>
      <c r="B2" s="2">
        <v>57304597.119915053</v>
      </c>
    </row>
    <row r="3" spans="1:2" x14ac:dyDescent="0.25">
      <c r="B3" s="3"/>
    </row>
    <row r="5" spans="1:2" x14ac:dyDescent="0.25">
      <c r="A5" s="16" t="s">
        <v>0</v>
      </c>
      <c r="B5" s="16"/>
    </row>
    <row r="6" spans="1:2" x14ac:dyDescent="0.25">
      <c r="A6" s="4" t="s">
        <v>1</v>
      </c>
      <c r="B6" s="5">
        <v>0.6</v>
      </c>
    </row>
    <row r="7" spans="1:2" x14ac:dyDescent="0.25">
      <c r="A7" s="4" t="s">
        <v>2</v>
      </c>
      <c r="B7" s="5">
        <v>0.4</v>
      </c>
    </row>
    <row r="9" spans="1:2" ht="30" x14ac:dyDescent="0.25">
      <c r="A9" s="6" t="s">
        <v>16</v>
      </c>
      <c r="B9" s="6" t="s">
        <v>17</v>
      </c>
    </row>
    <row r="10" spans="1:2" x14ac:dyDescent="0.25">
      <c r="A10" s="2">
        <f>B2*$B$6</f>
        <v>34382758.27194903</v>
      </c>
      <c r="B10" s="2">
        <f>B2*$B$7</f>
        <v>22921838.847966023</v>
      </c>
    </row>
    <row r="13" spans="1:2" x14ac:dyDescent="0.25">
      <c r="A13" s="17" t="s">
        <v>3</v>
      </c>
      <c r="B13" s="17"/>
    </row>
    <row r="14" spans="1:2" x14ac:dyDescent="0.25">
      <c r="A14" s="7" t="s">
        <v>4</v>
      </c>
      <c r="B14" s="8">
        <v>0.76</v>
      </c>
    </row>
    <row r="17" spans="1:2" x14ac:dyDescent="0.25">
      <c r="A17" s="20" t="s">
        <v>5</v>
      </c>
      <c r="B17" s="21"/>
    </row>
    <row r="18" spans="1:2" x14ac:dyDescent="0.25">
      <c r="A18" s="9" t="s">
        <v>6</v>
      </c>
      <c r="B18" s="10">
        <v>1</v>
      </c>
    </row>
    <row r="19" spans="1:2" x14ac:dyDescent="0.25">
      <c r="A19" s="9" t="s">
        <v>7</v>
      </c>
      <c r="B19" s="10">
        <v>0.1</v>
      </c>
    </row>
    <row r="20" spans="1:2" x14ac:dyDescent="0.25">
      <c r="A20" s="9" t="s">
        <v>8</v>
      </c>
      <c r="B20" s="10">
        <v>0.85</v>
      </c>
    </row>
    <row r="21" spans="1:2" x14ac:dyDescent="0.25">
      <c r="A21" s="9" t="s">
        <v>9</v>
      </c>
      <c r="B21" s="10">
        <v>1</v>
      </c>
    </row>
    <row r="24" spans="1:2" x14ac:dyDescent="0.25">
      <c r="A24" s="18" t="s">
        <v>10</v>
      </c>
      <c r="B24" s="19"/>
    </row>
    <row r="25" spans="1:2" x14ac:dyDescent="0.25">
      <c r="A25" s="9" t="s">
        <v>6</v>
      </c>
      <c r="B25" s="11">
        <v>0</v>
      </c>
    </row>
    <row r="26" spans="1:2" x14ac:dyDescent="0.25">
      <c r="A26" s="9" t="s">
        <v>11</v>
      </c>
      <c r="B26" s="11">
        <v>17555382.907880131</v>
      </c>
    </row>
    <row r="27" spans="1:2" x14ac:dyDescent="0.25">
      <c r="A27" s="9" t="s">
        <v>7</v>
      </c>
      <c r="B27" s="11">
        <v>54974729.189789124</v>
      </c>
    </row>
    <row r="28" spans="1:2" x14ac:dyDescent="0.25">
      <c r="A28" s="9" t="s">
        <v>8</v>
      </c>
      <c r="B28" s="11">
        <v>74155587.125416204</v>
      </c>
    </row>
    <row r="29" spans="1:2" x14ac:dyDescent="0.25">
      <c r="A29" s="9" t="s">
        <v>9</v>
      </c>
      <c r="B29" s="11">
        <v>10695413.98446171</v>
      </c>
    </row>
    <row r="30" spans="1:2" x14ac:dyDescent="0.25">
      <c r="A30" s="9" t="s">
        <v>12</v>
      </c>
      <c r="B30" s="11">
        <v>87900178.690344065</v>
      </c>
    </row>
    <row r="33" spans="1:2" x14ac:dyDescent="0.25">
      <c r="A33" t="s">
        <v>13</v>
      </c>
    </row>
    <row r="34" spans="1:2" x14ac:dyDescent="0.25">
      <c r="A34" s="12" t="s">
        <v>6</v>
      </c>
      <c r="B34" s="13">
        <f>ROUND(B14*(A10/(B25+B26+B27*B19+B28*B20)),4)</f>
        <v>0.30349999999999999</v>
      </c>
    </row>
    <row r="35" spans="1:2" x14ac:dyDescent="0.25">
      <c r="A35" s="12" t="s">
        <v>11</v>
      </c>
      <c r="B35" s="13">
        <f>ROUND(B34,4)</f>
        <v>0.30349999999999999</v>
      </c>
    </row>
    <row r="36" spans="1:2" x14ac:dyDescent="0.25">
      <c r="A36" s="12" t="s">
        <v>7</v>
      </c>
      <c r="B36" s="13">
        <f>ROUND(B34*B19,4)</f>
        <v>3.04E-2</v>
      </c>
    </row>
    <row r="37" spans="1:2" x14ac:dyDescent="0.25">
      <c r="A37" s="12" t="s">
        <v>8</v>
      </c>
      <c r="B37" s="13">
        <f>ROUND(B34*B20,4)</f>
        <v>0.25800000000000001</v>
      </c>
    </row>
    <row r="38" spans="1:2" x14ac:dyDescent="0.25">
      <c r="B38" s="14"/>
    </row>
    <row r="39" spans="1:2" x14ac:dyDescent="0.25">
      <c r="A39" t="s">
        <v>14</v>
      </c>
      <c r="B39" s="15"/>
    </row>
    <row r="40" spans="1:2" x14ac:dyDescent="0.25">
      <c r="A40" s="12" t="s">
        <v>9</v>
      </c>
      <c r="B40" s="13">
        <f>ROUND(B14*(B10/(B29*B21+B30)),4)</f>
        <v>0.1767</v>
      </c>
    </row>
    <row r="41" spans="1:2" x14ac:dyDescent="0.25">
      <c r="A41" s="12" t="s">
        <v>12</v>
      </c>
      <c r="B41" s="13">
        <f>B40</f>
        <v>0.1767</v>
      </c>
    </row>
  </sheetData>
  <sheetProtection algorithmName="SHA-512" hashValue="c0zz5NJv2xPE3IvrWjIXoSjsliozFFvcBBewDcmSYSvRyUABrluuxMIJ1N3vDYLJymzkLHRycZki9gKPLTfFeg==" saltValue="GqP6mtnxHwuhuTMx1Zq+NA==" spinCount="100000" sheet="1" objects="1" scenarios="1" selectLockedCells="1"/>
  <mergeCells count="4">
    <mergeCell ref="A5:B5"/>
    <mergeCell ref="A13:B13"/>
    <mergeCell ref="A17:B17"/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78108-BDDB-40E4-BA18-96B7F72C219F}">
  <dimension ref="A1:B40"/>
  <sheetViews>
    <sheetView tabSelected="1" workbookViewId="0">
      <selection activeCell="B26" sqref="B26"/>
    </sheetView>
  </sheetViews>
  <sheetFormatPr defaultRowHeight="15" x14ac:dyDescent="0.25"/>
  <cols>
    <col min="1" max="1" width="31.140625" customWidth="1"/>
    <col min="2" max="2" width="17" customWidth="1"/>
    <col min="3" max="3" width="10.140625" bestFit="1" customWidth="1"/>
  </cols>
  <sheetData>
    <row r="1" spans="1:2" x14ac:dyDescent="0.25">
      <c r="A1" s="1" t="s">
        <v>15</v>
      </c>
      <c r="B1" s="2">
        <v>56316776.693874836</v>
      </c>
    </row>
    <row r="2" spans="1:2" x14ac:dyDescent="0.25">
      <c r="B2" s="3"/>
    </row>
    <row r="4" spans="1:2" x14ac:dyDescent="0.25">
      <c r="A4" s="16" t="s">
        <v>0</v>
      </c>
      <c r="B4" s="16"/>
    </row>
    <row r="5" spans="1:2" x14ac:dyDescent="0.25">
      <c r="A5" s="4" t="s">
        <v>1</v>
      </c>
      <c r="B5" s="5">
        <v>0.6</v>
      </c>
    </row>
    <row r="6" spans="1:2" x14ac:dyDescent="0.25">
      <c r="A6" s="4" t="s">
        <v>2</v>
      </c>
      <c r="B6" s="5">
        <v>0.4</v>
      </c>
    </row>
    <row r="8" spans="1:2" ht="45" x14ac:dyDescent="0.25">
      <c r="A8" s="6" t="s">
        <v>16</v>
      </c>
      <c r="B8" s="6" t="s">
        <v>17</v>
      </c>
    </row>
    <row r="9" spans="1:2" x14ac:dyDescent="0.25">
      <c r="A9" s="2">
        <f>B1*$B$5</f>
        <v>33790066.0163249</v>
      </c>
      <c r="B9" s="2">
        <f>B1*$B$6</f>
        <v>22526710.677549936</v>
      </c>
    </row>
    <row r="12" spans="1:2" x14ac:dyDescent="0.25">
      <c r="A12" s="17" t="s">
        <v>3</v>
      </c>
      <c r="B12" s="17"/>
    </row>
    <row r="13" spans="1:2" x14ac:dyDescent="0.25">
      <c r="A13" s="7" t="s">
        <v>4</v>
      </c>
      <c r="B13" s="8">
        <v>0.76</v>
      </c>
    </row>
    <row r="16" spans="1:2" x14ac:dyDescent="0.25">
      <c r="A16" s="20" t="s">
        <v>5</v>
      </c>
      <c r="B16" s="21"/>
    </row>
    <row r="17" spans="1:2" x14ac:dyDescent="0.25">
      <c r="A17" s="9" t="s">
        <v>6</v>
      </c>
      <c r="B17" s="10">
        <v>1</v>
      </c>
    </row>
    <row r="18" spans="1:2" x14ac:dyDescent="0.25">
      <c r="A18" s="9" t="s">
        <v>7</v>
      </c>
      <c r="B18" s="10">
        <v>0.1</v>
      </c>
    </row>
    <row r="19" spans="1:2" x14ac:dyDescent="0.25">
      <c r="A19" s="9" t="s">
        <v>8</v>
      </c>
      <c r="B19" s="10">
        <v>0.85</v>
      </c>
    </row>
    <row r="20" spans="1:2" x14ac:dyDescent="0.25">
      <c r="A20" s="9" t="s">
        <v>9</v>
      </c>
      <c r="B20" s="10">
        <v>1</v>
      </c>
    </row>
    <row r="23" spans="1:2" x14ac:dyDescent="0.25">
      <c r="A23" s="18" t="s">
        <v>10</v>
      </c>
      <c r="B23" s="19"/>
    </row>
    <row r="24" spans="1:2" x14ac:dyDescent="0.25">
      <c r="A24" s="9" t="s">
        <v>6</v>
      </c>
      <c r="B24" s="11">
        <v>0</v>
      </c>
    </row>
    <row r="25" spans="1:2" x14ac:dyDescent="0.25">
      <c r="A25" s="9" t="s">
        <v>11</v>
      </c>
      <c r="B25" s="11">
        <v>16817980.022197559</v>
      </c>
    </row>
    <row r="26" spans="1:2" x14ac:dyDescent="0.25">
      <c r="A26" s="9" t="s">
        <v>7</v>
      </c>
      <c r="B26" s="11">
        <v>54974729.189789101</v>
      </c>
    </row>
    <row r="27" spans="1:2" x14ac:dyDescent="0.25">
      <c r="A27" s="9" t="s">
        <v>8</v>
      </c>
      <c r="B27" s="11">
        <v>70237174.250832409</v>
      </c>
    </row>
    <row r="28" spans="1:2" x14ac:dyDescent="0.25">
      <c r="A28" s="9" t="s">
        <v>9</v>
      </c>
      <c r="B28" s="11">
        <v>8407368.4794672579</v>
      </c>
    </row>
    <row r="29" spans="1:2" x14ac:dyDescent="0.25">
      <c r="A29" s="9" t="s">
        <v>12</v>
      </c>
      <c r="B29" s="11">
        <v>87800521.642619312</v>
      </c>
    </row>
    <row r="32" spans="1:2" x14ac:dyDescent="0.25">
      <c r="A32" t="s">
        <v>13</v>
      </c>
    </row>
    <row r="33" spans="1:2" x14ac:dyDescent="0.25">
      <c r="A33" s="12" t="s">
        <v>6</v>
      </c>
      <c r="B33" s="13">
        <f>ROUND(B13*(A9/(B24+B25+B26*B18+B27*B19)),4)</f>
        <v>0.31309999999999999</v>
      </c>
    </row>
    <row r="34" spans="1:2" x14ac:dyDescent="0.25">
      <c r="A34" s="12" t="s">
        <v>11</v>
      </c>
      <c r="B34" s="13">
        <f>ROUND(B33,4)</f>
        <v>0.31309999999999999</v>
      </c>
    </row>
    <row r="35" spans="1:2" x14ac:dyDescent="0.25">
      <c r="A35" s="12" t="s">
        <v>7</v>
      </c>
      <c r="B35" s="13">
        <f>ROUND(B33*B18,4)</f>
        <v>3.1300000000000001E-2</v>
      </c>
    </row>
    <row r="36" spans="1:2" x14ac:dyDescent="0.25">
      <c r="A36" s="12" t="s">
        <v>8</v>
      </c>
      <c r="B36" s="13">
        <f>ROUND(B33*B19,4)</f>
        <v>0.2661</v>
      </c>
    </row>
    <row r="37" spans="1:2" x14ac:dyDescent="0.25">
      <c r="B37" s="14"/>
    </row>
    <row r="38" spans="1:2" x14ac:dyDescent="0.25">
      <c r="A38" t="s">
        <v>14</v>
      </c>
      <c r="B38" s="15"/>
    </row>
    <row r="39" spans="1:2" x14ac:dyDescent="0.25">
      <c r="A39" s="12" t="s">
        <v>9</v>
      </c>
      <c r="B39" s="13">
        <f>ROUND(B13*(B9/(B28*B20+B29)),4)</f>
        <v>0.17799999999999999</v>
      </c>
    </row>
    <row r="40" spans="1:2" x14ac:dyDescent="0.25">
      <c r="A40" s="12" t="s">
        <v>12</v>
      </c>
      <c r="B40" s="13">
        <f>B39</f>
        <v>0.17799999999999999</v>
      </c>
    </row>
  </sheetData>
  <sheetProtection algorithmName="SHA-512" hashValue="sJP/CojrlHV0rPTlZeo122BnlTK1sXLZGMP8YubXBkHsgQnyteVAXyuqnioXp8XF0BX3kYDmAhI2QvucwrO2kg==" saltValue="+BZwjCPZ9QakZLvL2eDGVg==" spinCount="100000" sheet="1" objects="1" scenarios="1" selectLockedCells="1"/>
  <mergeCells count="4">
    <mergeCell ref="A4:B4"/>
    <mergeCell ref="A12:B12"/>
    <mergeCell ref="A16:B16"/>
    <mergeCell ref="A23:B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539BE-284B-4879-B122-DE4162240C68}">
  <dimension ref="A2:B41"/>
  <sheetViews>
    <sheetView workbookViewId="0">
      <selection activeCell="B25" sqref="B25:B30"/>
    </sheetView>
  </sheetViews>
  <sheetFormatPr defaultRowHeight="15" x14ac:dyDescent="0.25"/>
  <cols>
    <col min="1" max="1" width="29.140625" customWidth="1"/>
    <col min="2" max="2" width="28.85546875" customWidth="1"/>
  </cols>
  <sheetData>
    <row r="2" spans="1:2" x14ac:dyDescent="0.25">
      <c r="A2" s="1" t="s">
        <v>15</v>
      </c>
      <c r="B2" s="2">
        <v>55345984.338708602</v>
      </c>
    </row>
    <row r="3" spans="1:2" x14ac:dyDescent="0.25">
      <c r="B3" s="3"/>
    </row>
    <row r="5" spans="1:2" x14ac:dyDescent="0.25">
      <c r="A5" s="16" t="s">
        <v>0</v>
      </c>
      <c r="B5" s="16"/>
    </row>
    <row r="6" spans="1:2" x14ac:dyDescent="0.25">
      <c r="A6" s="4" t="s">
        <v>1</v>
      </c>
      <c r="B6" s="5">
        <v>0.6</v>
      </c>
    </row>
    <row r="7" spans="1:2" x14ac:dyDescent="0.25">
      <c r="A7" s="4" t="s">
        <v>2</v>
      </c>
      <c r="B7" s="5">
        <v>0.4</v>
      </c>
    </row>
    <row r="9" spans="1:2" ht="30" x14ac:dyDescent="0.25">
      <c r="A9" s="6" t="s">
        <v>16</v>
      </c>
      <c r="B9" s="6" t="s">
        <v>17</v>
      </c>
    </row>
    <row r="10" spans="1:2" x14ac:dyDescent="0.25">
      <c r="A10" s="2">
        <f>B2*$B$6</f>
        <v>33207590.60322516</v>
      </c>
      <c r="B10" s="2">
        <f>B2*$B$7</f>
        <v>22138393.735483442</v>
      </c>
    </row>
    <row r="13" spans="1:2" x14ac:dyDescent="0.25">
      <c r="A13" s="17" t="s">
        <v>3</v>
      </c>
      <c r="B13" s="17"/>
    </row>
    <row r="14" spans="1:2" x14ac:dyDescent="0.25">
      <c r="A14" s="7" t="s">
        <v>4</v>
      </c>
      <c r="B14" s="8">
        <v>0.76</v>
      </c>
    </row>
    <row r="17" spans="1:2" x14ac:dyDescent="0.25">
      <c r="A17" s="20" t="s">
        <v>5</v>
      </c>
      <c r="B17" s="21"/>
    </row>
    <row r="18" spans="1:2" x14ac:dyDescent="0.25">
      <c r="A18" s="9" t="s">
        <v>6</v>
      </c>
      <c r="B18" s="10">
        <v>1</v>
      </c>
    </row>
    <row r="19" spans="1:2" x14ac:dyDescent="0.25">
      <c r="A19" s="9" t="s">
        <v>7</v>
      </c>
      <c r="B19" s="10">
        <v>0.1</v>
      </c>
    </row>
    <row r="20" spans="1:2" x14ac:dyDescent="0.25">
      <c r="A20" s="9" t="s">
        <v>8</v>
      </c>
      <c r="B20" s="10">
        <v>0.85</v>
      </c>
    </row>
    <row r="21" spans="1:2" x14ac:dyDescent="0.25">
      <c r="A21" s="9" t="s">
        <v>9</v>
      </c>
      <c r="B21" s="10">
        <v>1</v>
      </c>
    </row>
    <row r="24" spans="1:2" x14ac:dyDescent="0.25">
      <c r="A24" s="18" t="s">
        <v>10</v>
      </c>
      <c r="B24" s="19"/>
    </row>
    <row r="25" spans="1:2" x14ac:dyDescent="0.25">
      <c r="A25" s="9" t="s">
        <v>6</v>
      </c>
      <c r="B25" s="11">
        <v>7769145.3940066593</v>
      </c>
    </row>
    <row r="26" spans="1:2" x14ac:dyDescent="0.25">
      <c r="A26" s="9" t="s">
        <v>11</v>
      </c>
      <c r="B26" s="11">
        <v>14822197.55826859</v>
      </c>
    </row>
    <row r="27" spans="1:2" x14ac:dyDescent="0.25">
      <c r="A27" s="9" t="s">
        <v>7</v>
      </c>
      <c r="B27" s="11">
        <v>54974729.189789124</v>
      </c>
    </row>
    <row r="28" spans="1:2" x14ac:dyDescent="0.25">
      <c r="A28" s="9" t="s">
        <v>8</v>
      </c>
      <c r="B28" s="11">
        <v>58461670.366259709</v>
      </c>
    </row>
    <row r="29" spans="1:2" x14ac:dyDescent="0.25">
      <c r="A29" s="9" t="s">
        <v>9</v>
      </c>
      <c r="B29" s="11">
        <v>465516.0932297447</v>
      </c>
    </row>
    <row r="30" spans="1:2" x14ac:dyDescent="0.25">
      <c r="A30" s="9" t="s">
        <v>12</v>
      </c>
      <c r="B30" s="11">
        <v>90372140.954494998</v>
      </c>
    </row>
    <row r="33" spans="1:2" x14ac:dyDescent="0.25">
      <c r="A33" t="s">
        <v>13</v>
      </c>
    </row>
    <row r="34" spans="1:2" x14ac:dyDescent="0.25">
      <c r="A34" s="12" t="s">
        <v>6</v>
      </c>
      <c r="B34" s="13">
        <f>ROUND(B14*(A10/(B25+B26+B27*B19+B28*B20)),4)</f>
        <v>0.32450000000000001</v>
      </c>
    </row>
    <row r="35" spans="1:2" x14ac:dyDescent="0.25">
      <c r="A35" s="12" t="s">
        <v>11</v>
      </c>
      <c r="B35" s="13">
        <f>ROUND(B34,4)</f>
        <v>0.32450000000000001</v>
      </c>
    </row>
    <row r="36" spans="1:2" x14ac:dyDescent="0.25">
      <c r="A36" s="12" t="s">
        <v>7</v>
      </c>
      <c r="B36" s="13">
        <f>ROUND(B34*B19,4)</f>
        <v>3.2500000000000001E-2</v>
      </c>
    </row>
    <row r="37" spans="1:2" x14ac:dyDescent="0.25">
      <c r="A37" s="12" t="s">
        <v>8</v>
      </c>
      <c r="B37" s="13">
        <f>ROUND(B34*B20,4)</f>
        <v>0.27579999999999999</v>
      </c>
    </row>
    <row r="38" spans="1:2" x14ac:dyDescent="0.25">
      <c r="B38" s="14"/>
    </row>
    <row r="39" spans="1:2" x14ac:dyDescent="0.25">
      <c r="A39" t="s">
        <v>14</v>
      </c>
      <c r="B39" s="15"/>
    </row>
    <row r="40" spans="1:2" x14ac:dyDescent="0.25">
      <c r="A40" s="12" t="s">
        <v>9</v>
      </c>
      <c r="B40" s="13">
        <f>ROUND(B14*(B10/(B29*B21+B30)),4)</f>
        <v>0.1852</v>
      </c>
    </row>
    <row r="41" spans="1:2" x14ac:dyDescent="0.25">
      <c r="A41" s="12" t="s">
        <v>12</v>
      </c>
      <c r="B41" s="13">
        <f>B40</f>
        <v>0.1852</v>
      </c>
    </row>
  </sheetData>
  <sheetProtection algorithmName="SHA-512" hashValue="cOdUQn3A7tbdQq9UfYYnWqNB1HF31WniuJdS4b8RbHBAGrQUJ8jtzR2F606W+pzUZK8b2JpflLIDCLzvor01nQ==" saltValue="3PZQ3PKTaevkXdHZV6Noyw==" spinCount="100000" sheet="1" objects="1" scenarios="1" selectLockedCells="1"/>
  <mergeCells count="4">
    <mergeCell ref="A5:B5"/>
    <mergeCell ref="A13:B13"/>
    <mergeCell ref="A17:B17"/>
    <mergeCell ref="A24:B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E854F-3CEB-4837-AAB0-855EB1B4083D}">
  <dimension ref="A2:B41"/>
  <sheetViews>
    <sheetView workbookViewId="0">
      <selection activeCell="B25" sqref="B25:B30"/>
    </sheetView>
  </sheetViews>
  <sheetFormatPr defaultRowHeight="15" x14ac:dyDescent="0.25"/>
  <cols>
    <col min="1" max="1" width="30.28515625" customWidth="1"/>
    <col min="2" max="2" width="21" customWidth="1"/>
  </cols>
  <sheetData>
    <row r="2" spans="1:2" x14ac:dyDescent="0.25">
      <c r="A2" s="1" t="s">
        <v>15</v>
      </c>
      <c r="B2" s="2">
        <v>54391926.737009749</v>
      </c>
    </row>
    <row r="3" spans="1:2" x14ac:dyDescent="0.25">
      <c r="B3" s="3"/>
    </row>
    <row r="5" spans="1:2" x14ac:dyDescent="0.25">
      <c r="A5" s="16" t="s">
        <v>0</v>
      </c>
      <c r="B5" s="16"/>
    </row>
    <row r="6" spans="1:2" x14ac:dyDescent="0.25">
      <c r="A6" s="4" t="s">
        <v>1</v>
      </c>
      <c r="B6" s="5">
        <v>0.6</v>
      </c>
    </row>
    <row r="7" spans="1:2" x14ac:dyDescent="0.25">
      <c r="A7" s="4" t="s">
        <v>2</v>
      </c>
      <c r="B7" s="5">
        <v>0.4</v>
      </c>
    </row>
    <row r="9" spans="1:2" ht="45" x14ac:dyDescent="0.25">
      <c r="A9" s="6" t="s">
        <v>16</v>
      </c>
      <c r="B9" s="6" t="s">
        <v>17</v>
      </c>
    </row>
    <row r="10" spans="1:2" x14ac:dyDescent="0.25">
      <c r="A10" s="2">
        <f>B2*$B$6</f>
        <v>32635156.042205848</v>
      </c>
      <c r="B10" s="2">
        <f>B2*$B$7</f>
        <v>21756770.694803901</v>
      </c>
    </row>
    <row r="13" spans="1:2" x14ac:dyDescent="0.25">
      <c r="A13" s="17" t="s">
        <v>3</v>
      </c>
      <c r="B13" s="17"/>
    </row>
    <row r="14" spans="1:2" x14ac:dyDescent="0.25">
      <c r="A14" s="7" t="s">
        <v>4</v>
      </c>
      <c r="B14" s="8">
        <v>0.76</v>
      </c>
    </row>
    <row r="17" spans="1:2" x14ac:dyDescent="0.25">
      <c r="A17" s="20" t="s">
        <v>5</v>
      </c>
      <c r="B17" s="21"/>
    </row>
    <row r="18" spans="1:2" x14ac:dyDescent="0.25">
      <c r="A18" s="9" t="s">
        <v>6</v>
      </c>
      <c r="B18" s="10">
        <v>1</v>
      </c>
    </row>
    <row r="19" spans="1:2" x14ac:dyDescent="0.25">
      <c r="A19" s="9" t="s">
        <v>7</v>
      </c>
      <c r="B19" s="10">
        <v>0.1</v>
      </c>
    </row>
    <row r="20" spans="1:2" x14ac:dyDescent="0.25">
      <c r="A20" s="9" t="s">
        <v>8</v>
      </c>
      <c r="B20" s="10">
        <v>0.85</v>
      </c>
    </row>
    <row r="21" spans="1:2" x14ac:dyDescent="0.25">
      <c r="A21" s="9" t="s">
        <v>9</v>
      </c>
      <c r="B21" s="10">
        <v>1</v>
      </c>
    </row>
    <row r="24" spans="1:2" x14ac:dyDescent="0.25">
      <c r="A24" s="18" t="s">
        <v>10</v>
      </c>
      <c r="B24" s="19"/>
    </row>
    <row r="25" spans="1:2" x14ac:dyDescent="0.25">
      <c r="A25" s="9" t="s">
        <v>6</v>
      </c>
      <c r="B25" s="11">
        <v>8879023.3074361812</v>
      </c>
    </row>
    <row r="26" spans="1:2" x14ac:dyDescent="0.25">
      <c r="A26" s="9" t="s">
        <v>11</v>
      </c>
      <c r="B26" s="11">
        <v>11362597.114317425</v>
      </c>
    </row>
    <row r="27" spans="1:2" x14ac:dyDescent="0.25">
      <c r="A27" s="9" t="s">
        <v>7</v>
      </c>
      <c r="B27" s="11">
        <v>54974729.189789124</v>
      </c>
    </row>
    <row r="28" spans="1:2" x14ac:dyDescent="0.25">
      <c r="A28" s="9" t="s">
        <v>8</v>
      </c>
      <c r="B28" s="11">
        <v>59539331.853496112</v>
      </c>
    </row>
    <row r="29" spans="1:2" x14ac:dyDescent="0.25">
      <c r="A29" s="9" t="s">
        <v>9</v>
      </c>
      <c r="B29" s="11">
        <v>0</v>
      </c>
    </row>
    <row r="30" spans="1:2" x14ac:dyDescent="0.25">
      <c r="A30" s="9" t="s">
        <v>12</v>
      </c>
      <c r="B30" s="11">
        <v>89652782.463928968</v>
      </c>
    </row>
    <row r="33" spans="1:2" x14ac:dyDescent="0.25">
      <c r="A33" t="s">
        <v>13</v>
      </c>
    </row>
    <row r="34" spans="1:2" x14ac:dyDescent="0.25">
      <c r="A34" s="12" t="s">
        <v>6</v>
      </c>
      <c r="B34" s="13">
        <f>ROUND(B14*(A10/(B25+B26+B27*B19+B28*B20)),4)</f>
        <v>0.32490000000000002</v>
      </c>
    </row>
    <row r="35" spans="1:2" x14ac:dyDescent="0.25">
      <c r="A35" s="12" t="s">
        <v>11</v>
      </c>
      <c r="B35" s="13">
        <f>ROUND(B34,4)</f>
        <v>0.32490000000000002</v>
      </c>
    </row>
    <row r="36" spans="1:2" x14ac:dyDescent="0.25">
      <c r="A36" s="12" t="s">
        <v>7</v>
      </c>
      <c r="B36" s="13">
        <f>ROUND(B34*B19,4)</f>
        <v>3.2500000000000001E-2</v>
      </c>
    </row>
    <row r="37" spans="1:2" x14ac:dyDescent="0.25">
      <c r="A37" s="12" t="s">
        <v>8</v>
      </c>
      <c r="B37" s="13">
        <f>ROUND(B34*B20,4)</f>
        <v>0.2762</v>
      </c>
    </row>
    <row r="38" spans="1:2" x14ac:dyDescent="0.25">
      <c r="B38" s="14"/>
    </row>
    <row r="39" spans="1:2" x14ac:dyDescent="0.25">
      <c r="A39" t="s">
        <v>14</v>
      </c>
      <c r="B39" s="15"/>
    </row>
    <row r="40" spans="1:2" x14ac:dyDescent="0.25">
      <c r="A40" s="12" t="s">
        <v>9</v>
      </c>
      <c r="B40" s="13">
        <f>ROUND(B14*(B10/(B29*B21+B30)),4)</f>
        <v>0.18440000000000001</v>
      </c>
    </row>
    <row r="41" spans="1:2" x14ac:dyDescent="0.25">
      <c r="A41" s="12" t="s">
        <v>12</v>
      </c>
      <c r="B41" s="13">
        <f>B40</f>
        <v>0.18440000000000001</v>
      </c>
    </row>
  </sheetData>
  <sheetProtection algorithmName="SHA-512" hashValue="wtuwkM2sTxIOw9W5WVFrhVAtPe3ZpOAUVS3hKj8b0PRRFJ5SdyMBW0UaZOEsnxE8uaY3m6Xp0A8h4Mv+zRoVQw==" saltValue="bmFiQ6xE9GAUMDiSCTYOBw==" spinCount="100000" sheet="1" objects="1" scenarios="1" selectLockedCells="1"/>
  <mergeCells count="4">
    <mergeCell ref="A5:B5"/>
    <mergeCell ref="A13:B13"/>
    <mergeCell ref="A17:B17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Skrbin Željka</dc:creator>
  <cp:lastModifiedBy>Jaredić Tamara</cp:lastModifiedBy>
  <dcterms:created xsi:type="dcterms:W3CDTF">2022-10-24T11:20:10Z</dcterms:created>
  <dcterms:modified xsi:type="dcterms:W3CDTF">2024-10-10T14:00:04Z</dcterms:modified>
</cp:coreProperties>
</file>